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86\"/>
    </mc:Choice>
  </mc:AlternateContent>
  <xr:revisionPtr revIDLastSave="0" documentId="13_ncr:1_{9118FD34-992C-47F4-AFF5-E1A54AFBB88A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25-02-01" sheetId="6" r:id="rId6"/>
    <sheet name="ОСР 525-09-01" sheetId="7" r:id="rId7"/>
    <sheet name="ОСР 525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0" i="2"/>
  <c r="F71" i="2" s="1"/>
  <c r="F73" i="2" s="1"/>
  <c r="F74" i="2" s="1"/>
  <c r="F75" i="2" s="1"/>
  <c r="C38" i="1" s="1"/>
  <c r="G69" i="2"/>
  <c r="G70" i="2" s="1"/>
  <c r="G71" i="2" s="1"/>
  <c r="G73" i="2" s="1"/>
  <c r="G74" i="2" s="1"/>
  <c r="G75" i="2" s="1"/>
  <c r="F69" i="2"/>
  <c r="E69" i="2"/>
  <c r="E70" i="2" s="1"/>
  <c r="E71" i="2" s="1"/>
  <c r="E73" i="2" s="1"/>
  <c r="E74" i="2" s="1"/>
  <c r="E75" i="2" s="1"/>
  <c r="D69" i="2"/>
  <c r="D70" i="2" s="1"/>
  <c r="G61" i="2"/>
  <c r="F61" i="2"/>
  <c r="E61" i="2"/>
  <c r="D61" i="2"/>
  <c r="H61" i="2" s="1"/>
  <c r="H60" i="2"/>
  <c r="G42" i="2"/>
  <c r="F42" i="2"/>
  <c r="E42" i="2"/>
  <c r="D42" i="2"/>
  <c r="H42" i="2" s="1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H39" i="2" l="1"/>
  <c r="C32" i="1"/>
  <c r="C34" i="1" s="1"/>
  <c r="H33" i="2"/>
  <c r="H23" i="2"/>
  <c r="C39" i="1"/>
  <c r="C31" i="1"/>
  <c r="D71" i="2"/>
  <c r="H70" i="2"/>
  <c r="H69" i="2"/>
  <c r="H71" i="2" l="1"/>
  <c r="D73" i="2"/>
  <c r="H73" i="2" l="1"/>
  <c r="D74" i="2"/>
  <c r="D75" i="2" l="1"/>
  <c r="H74" i="2"/>
  <c r="H75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<sst xmlns="http://schemas.openxmlformats.org/spreadsheetml/2006/main" count="348" uniqueCount="166">
  <si>
    <t>СВОДКА ЗАТРАТ</t>
  </si>
  <si>
    <t>P_0886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</si>
  <si>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</si>
  <si>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</si>
  <si>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</si>
  <si>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</si>
  <si>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</si>
  <si>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</si>
  <si>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</si>
  <si>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</si>
  <si>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</si>
  <si>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</si>
  <si>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</si>
  <si>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</si>
  <si>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</si>
  <si>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</si>
  <si>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</si>
  <si>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</si>
  <si>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</si>
  <si>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</si>
  <si>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</si>
  <si>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</si>
  <si>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</si>
  <si>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</si>
  <si>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</si>
  <si>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</si>
  <si>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</si>
  <si>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</si>
  <si>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</si>
  <si>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</si>
  <si>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</si>
  <si>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</si>
  <si>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</si>
  <si>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</si>
  <si>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</si>
  <si>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</si>
  <si>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</si>
  <si>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</si>
  <si>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</si>
  <si>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</si>
  <si>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</si>
  <si>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</si>
  <si>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</si>
  <si>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</si>
  <si>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</si>
  <si>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</si>
  <si>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</si>
  <si>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</si>
  <si>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</si>
  <si>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</si>
  <si>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</si>
  <si>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</si>
  <si>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</si>
  <si>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</si>
  <si>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</si>
  <si>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</si>
  <si>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</si>
  <si>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</si>
  <si>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</si>
  <si>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</si>
  <si>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</si>
  <si>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</si>
  <si>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</si>
  <si>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</si>
  <si>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</si>
  <si>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</si>
  <si>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</si>
  <si>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</si>
  <si>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</si>
  <si>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</si>
  <si>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</si>
  <si>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</si>
  <si>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</si>
  <si>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</si>
  <si>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</si>
  <si>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</si>
  <si>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</si>
  <si>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</si>
  <si>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</si>
  <si>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</si>
  <si>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</si>
  <si>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</si>
  <si>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</si>
  <si>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</si>
  <si>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</si>
  <si>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</si>
  <si>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</si>
  <si>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</si>
  <si>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</si>
  <si>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</si>
  <si>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</si>
  <si>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</si>
  <si>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</si>
  <si>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</si>
  <si>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</si>
  <si>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</si>
  <si>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</si>
  <si>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</si>
  <si>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</si>
  <si>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</si>
  <si>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</si>
  <si>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</si>
  <si>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</si>
  <si>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</si>
  <si>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</si>
  <si>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</si>
  <si>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</si>
  <si>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</si>
  <si>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</si>
  <si>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</si>
  <si>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</si>
  <si>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</si>
  <si>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</si>
  <si>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</si>
  <si>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</si>
  <si>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</si>
  <si>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</si>
  <si>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ОСР 556-12-01</t>
  </si>
  <si>
    <t>ОСР 525-02-01</t>
  </si>
  <si>
    <t>км</t>
  </si>
  <si>
    <t>Реконструкция ВЛ одноцепная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</si>
  <si>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</si>
  <si>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</si>
  <si>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</si>
  <si>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</si>
  <si>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</si>
  <si>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</si>
  <si>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</si>
  <si>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</si>
  <si>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</si>
  <si>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</si>
  <si>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</si>
  <si>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</si>
  <si>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</si>
  <si>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</si>
  <si>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</si>
  <si>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Провод СИП-2 3*95+1*95+1*25</t>
  </si>
  <si>
    <t>Стойка ж/б СВ95-3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</si>
  <si>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</si>
  <si>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</si>
  <si>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</si>
  <si>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</si>
  <si>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</si>
  <si>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</si>
  <si>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</si>
  <si>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</si>
  <si>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</si>
  <si>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</si>
  <si>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</si>
  <si>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</si>
  <si>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</si>
  <si>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</si>
  <si>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</si>
  <si>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</si>
  <si>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</si>
  <si>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</si>
  <si>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</si>
  <si>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КП Исх. №27 от 02.02.2024г "ВЭМ"</t>
  </si>
  <si>
    <t>Реконструкция ВЛ-0,4 (протяженностью 0,43км) от КТП-4409 10/0,4/160 кВА с заменой КТП 10/0,4/160 кВА</t>
  </si>
  <si>
    <t>Реконструкция ВЛ-0,4 (протяженностью 0,43км) от КТП-4409 10/0,4/160 кВА с заменой КТП 10/0,4/160 кВА</t>
  </si>
  <si>
    <t>Реконструкция ВЛ-0,4 (протяженностью 0,43км) от КТП-4409 10/0,4/160 кВА с заменой КТП 10/0,4/160 кВА</t>
  </si>
  <si>
    <t>Реконструкция ВЛ-0,4 (протяженностью 0,43км) от КТП-4409 10/0,4/160 кВА с заменой КТП 10/0,4/160 кВА</t>
  </si>
  <si>
    <t>Реконструкция ВЛ-0,4 (протяженностью 0,43км) от КТП-4409 10/0,4/160 кВА с заменой КТП 10/0,4/160 кВА</t>
  </si>
  <si>
    <t>Реконструкция ВЛ-0,4 (протяженностью 0,43км) от КТП-4409 10/0,4/160 кВА с заменой КТП 10/0,4/160 кВА</t>
  </si>
  <si>
    <t>Реконструкция ВЛ-0,4 (протяженностью 0,43км) от КТП-4409 10/0,4/160 кВА с заменой КТП 10/0,4/160 кВА</t>
  </si>
  <si>
    <t>Реконструкция ВЛ-0,4 (протяженностью 0,43км) от КТП-4409 10/0,4/160 кВА с заменой КТП 10/0,4/160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</si>
</sst>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9" width="15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158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139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140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141</v>
      </c>
      <c r="C26" s="54"/>
      <c r="D26" s="51"/>
      <c r="E26" s="51"/>
      <c r="F26" s="52"/>
      <c r="G26" s="52" t="s">
        <v>142</v>
      </c>
      <c r="H26" s="52"/>
    </row>
    <row r="27" spans="1:8" ht="16.95" customHeight="1" x14ac:dyDescent="0.3">
      <c r="A27" s="55" t="s">
        <v>6</v>
      </c>
      <c r="B27" s="53" t="s">
        <v>143</v>
      </c>
      <c r="C27" s="56">
        <v>0</v>
      </c>
      <c r="D27" s="57"/>
      <c r="E27" s="57"/>
      <c r="F27" s="58" t="s">
        <v>144</v>
      </c>
      <c r="G27" s="58" t="s">
        <v>145</v>
      </c>
      <c r="H27" s="58" t="s">
        <v>146</v>
      </c>
    </row>
    <row r="28" spans="1:8" ht="16.95" customHeight="1" x14ac:dyDescent="0.3">
      <c r="A28" s="55" t="s">
        <v>7</v>
      </c>
      <c r="B28" s="53" t="s">
        <v>147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148</v>
      </c>
      <c r="C29" s="62">
        <f>ССР!G66*1.2</f>
        <v>704.73782112397203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704.73782112397203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149</v>
      </c>
      <c r="C31" s="62">
        <f>C30-ROUND(C30/1.2,5)</f>
        <v>117.45630112397203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150</v>
      </c>
      <c r="C32" s="66">
        <f>C30*H39</f>
        <v>853.63086466617574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138</v>
      </c>
      <c r="C33" s="62">
        <v>0.61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151</v>
      </c>
      <c r="C34" s="66">
        <f>C32*C33</f>
        <v>520.71482744636717</v>
      </c>
      <c r="D34" s="67"/>
      <c r="E34" s="68"/>
      <c r="F34" s="69"/>
      <c r="G34" s="60"/>
      <c r="H34" s="65"/>
    </row>
    <row r="35" spans="1:8" ht="15.6" x14ac:dyDescent="0.3">
      <c r="A35" s="81" t="s">
        <v>152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141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143</v>
      </c>
      <c r="C37" s="75">
        <f>ССР!D75+ССР!E75</f>
        <v>3594.5121053797407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147</v>
      </c>
      <c r="C38" s="75">
        <f>ССР!F75</f>
        <v>3312.8873389223368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148</v>
      </c>
      <c r="C39" s="75">
        <f>(ССР!G71-ССР!G66)*1.2</f>
        <v>349.04468102743147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7256.444125329509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149</v>
      </c>
      <c r="C41" s="62">
        <f>C40-ROUND(C40/1.2,5)</f>
        <v>1209.4073553295093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150</v>
      </c>
      <c r="C42" s="76">
        <f>C40*H40</f>
        <v>9178.1216420560595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138</v>
      </c>
      <c r="C43" s="62">
        <f>C33</f>
        <v>0.61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151</v>
      </c>
      <c r="C44" s="66">
        <f>C42*C43</f>
        <v>5598.6542016541962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153</v>
      </c>
      <c r="C46" s="102">
        <f>C34+C44</f>
        <v>6119.3690291005632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154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126</v>
      </c>
      <c r="B3" s="6" t="s">
        <v>127</v>
      </c>
      <c r="C3" s="6" t="s">
        <v>128</v>
      </c>
      <c r="D3" s="6" t="s">
        <v>129</v>
      </c>
      <c r="E3" s="6" t="s">
        <v>130</v>
      </c>
      <c r="F3" s="6" t="s">
        <v>131</v>
      </c>
      <c r="G3" s="6" t="s">
        <v>132</v>
      </c>
      <c r="H3" s="6" t="s">
        <v>133</v>
      </c>
    </row>
    <row r="4" spans="1:8" ht="39" customHeight="1" x14ac:dyDescent="0.3">
      <c r="A4" s="25" t="s">
        <v>134</v>
      </c>
      <c r="B4" s="26" t="s">
        <v>113</v>
      </c>
      <c r="C4" s="27">
        <v>1</v>
      </c>
      <c r="D4" s="27">
        <v>2680.3251976948</v>
      </c>
      <c r="E4" s="26" t="s">
        <v>135</v>
      </c>
      <c r="F4" s="25" t="s">
        <v>134</v>
      </c>
      <c r="G4" s="27">
        <v>2680.3251976948</v>
      </c>
      <c r="H4" s="28" t="s">
        <v>157</v>
      </c>
    </row>
    <row r="5" spans="1:8" ht="39" customHeight="1" x14ac:dyDescent="0.3">
      <c r="A5" s="25" t="s">
        <v>136</v>
      </c>
      <c r="B5" s="26" t="s">
        <v>119</v>
      </c>
      <c r="C5" s="27">
        <v>0.48250526315789</v>
      </c>
      <c r="D5" s="27">
        <v>900.30388838926001</v>
      </c>
      <c r="E5" s="26">
        <v>0.4</v>
      </c>
      <c r="F5" s="25" t="s">
        <v>136</v>
      </c>
      <c r="G5" s="27">
        <v>434.40136458934001</v>
      </c>
      <c r="H5" s="28" t="s">
        <v>155</v>
      </c>
    </row>
    <row r="6" spans="1:8" ht="39" customHeight="1" x14ac:dyDescent="0.3">
      <c r="A6" s="25" t="s">
        <v>137</v>
      </c>
      <c r="B6" s="26" t="s">
        <v>113</v>
      </c>
      <c r="C6" s="27">
        <v>12</v>
      </c>
      <c r="D6" s="27">
        <v>81.798315329532997</v>
      </c>
      <c r="E6" s="26">
        <v>0.4</v>
      </c>
      <c r="F6" s="25" t="s">
        <v>137</v>
      </c>
      <c r="G6" s="27">
        <v>888.58801494818999</v>
      </c>
      <c r="H6" s="28" t="s">
        <v>156</v>
      </c>
    </row>
    <row r="7" spans="1:8" ht="39" hidden="1" customHeight="1" x14ac:dyDescent="0.3">
      <c r="A7" s="25" t="s">
        <v>137</v>
      </c>
      <c r="B7" s="26" t="s">
        <v>113</v>
      </c>
      <c r="C7" s="27">
        <v>1.8105263157895</v>
      </c>
      <c r="D7" s="27">
        <v>19.871333705078001</v>
      </c>
      <c r="E7" s="26">
        <v>0.4</v>
      </c>
      <c r="F7" s="26"/>
      <c r="G7" s="27">
        <v>35.977572602877999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A70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159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2235.0873551729001</v>
      </c>
      <c r="E26" s="20">
        <v>37.138139461035998</v>
      </c>
      <c r="F26" s="20">
        <v>0</v>
      </c>
      <c r="G26" s="20">
        <v>0</v>
      </c>
      <c r="H26" s="20">
        <v>2272.2254946338999</v>
      </c>
    </row>
    <row r="27" spans="1:8" ht="16.95" customHeight="1" x14ac:dyDescent="0.3">
      <c r="A27" s="6"/>
      <c r="B27" s="9"/>
      <c r="C27" s="9" t="s">
        <v>28</v>
      </c>
      <c r="D27" s="20">
        <v>2715.6123121893002</v>
      </c>
      <c r="E27" s="20">
        <v>54.017998415699999</v>
      </c>
      <c r="F27" s="20">
        <v>2680.3295622349001</v>
      </c>
      <c r="G27" s="20">
        <v>0</v>
      </c>
      <c r="H27" s="20">
        <v>5449.9598728398996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2715.6123121893002</v>
      </c>
      <c r="E43" s="20">
        <v>54.017998415699999</v>
      </c>
      <c r="F43" s="20">
        <v>2680.3295622349001</v>
      </c>
      <c r="G43" s="20">
        <v>0</v>
      </c>
      <c r="H43" s="20">
        <v>5449.9598728398996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9.6104991403288995</v>
      </c>
      <c r="E45" s="20">
        <v>0.33759717909328002</v>
      </c>
      <c r="F45" s="20">
        <v>0</v>
      </c>
      <c r="G45" s="20">
        <v>0</v>
      </c>
      <c r="H45" s="20">
        <v>9.9480963194222003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55.877183879321002</v>
      </c>
      <c r="E46" s="20">
        <v>0.92845348652588999</v>
      </c>
      <c r="F46" s="20">
        <v>0</v>
      </c>
      <c r="G46" s="20">
        <v>0</v>
      </c>
      <c r="H46" s="20">
        <v>56.805637365846998</v>
      </c>
    </row>
    <row r="47" spans="1:8" ht="16.95" customHeight="1" x14ac:dyDescent="0.3">
      <c r="A47" s="6"/>
      <c r="B47" s="9"/>
      <c r="C47" s="9" t="s">
        <v>44</v>
      </c>
      <c r="D47" s="20">
        <v>65.487683019650007</v>
      </c>
      <c r="E47" s="20">
        <v>1.2660506656192001</v>
      </c>
      <c r="F47" s="20">
        <v>0</v>
      </c>
      <c r="G47" s="20">
        <v>0</v>
      </c>
      <c r="H47" s="20">
        <v>66.753733685268998</v>
      </c>
    </row>
    <row r="48" spans="1:8" ht="16.95" customHeight="1" x14ac:dyDescent="0.3">
      <c r="A48" s="6"/>
      <c r="B48" s="9"/>
      <c r="C48" s="9" t="s">
        <v>45</v>
      </c>
      <c r="D48" s="20">
        <v>2781.0999952090001</v>
      </c>
      <c r="E48" s="20">
        <v>55.284049081318997</v>
      </c>
      <c r="F48" s="20">
        <v>2680.3295622349001</v>
      </c>
      <c r="G48" s="20">
        <v>0</v>
      </c>
      <c r="H48" s="20">
        <v>5516.7136065251998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25</v>
      </c>
      <c r="D50" s="20">
        <v>0</v>
      </c>
      <c r="E50" s="20">
        <v>0</v>
      </c>
      <c r="F50" s="20">
        <v>0</v>
      </c>
      <c r="G50" s="20">
        <v>80.853105917297995</v>
      </c>
      <c r="H50" s="20">
        <v>80.853105917297995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70.430113867863994</v>
      </c>
      <c r="E51" s="20">
        <v>1.3671568740339</v>
      </c>
      <c r="F51" s="20">
        <v>0</v>
      </c>
      <c r="G51" s="20">
        <v>0</v>
      </c>
      <c r="H51" s="20">
        <v>71.797270741898004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11.009558196704999</v>
      </c>
      <c r="H52" s="20">
        <v>11.009558196704999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27.312785665541</v>
      </c>
      <c r="H53" s="20">
        <v>27.312785665541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33.146360294330997</v>
      </c>
      <c r="H54" s="20">
        <v>33.146360294330997</v>
      </c>
    </row>
    <row r="55" spans="1:8" x14ac:dyDescent="0.3">
      <c r="A55" s="6">
        <v>10</v>
      </c>
      <c r="B55" s="6" t="s">
        <v>54</v>
      </c>
      <c r="C55" s="7" t="s">
        <v>55</v>
      </c>
      <c r="D55" s="20">
        <v>0</v>
      </c>
      <c r="E55" s="20">
        <v>0</v>
      </c>
      <c r="F55" s="20">
        <v>0</v>
      </c>
      <c r="G55" s="20">
        <v>26.315853508719002</v>
      </c>
      <c r="H55" s="20">
        <v>26.315853508719002</v>
      </c>
    </row>
    <row r="56" spans="1:8" x14ac:dyDescent="0.3">
      <c r="A56" s="6">
        <v>11</v>
      </c>
      <c r="B56" s="6" t="s">
        <v>56</v>
      </c>
      <c r="C56" s="7" t="s">
        <v>51</v>
      </c>
      <c r="D56" s="20">
        <v>0</v>
      </c>
      <c r="E56" s="20">
        <v>0</v>
      </c>
      <c r="F56" s="20">
        <v>0</v>
      </c>
      <c r="G56" s="20">
        <v>86.655658742417003</v>
      </c>
      <c r="H56" s="20">
        <v>86.655658742417003</v>
      </c>
    </row>
    <row r="57" spans="1:8" ht="16.95" customHeight="1" x14ac:dyDescent="0.3">
      <c r="A57" s="6"/>
      <c r="B57" s="9"/>
      <c r="C57" s="9" t="s">
        <v>57</v>
      </c>
      <c r="D57" s="20">
        <v>70.430113867863994</v>
      </c>
      <c r="E57" s="20">
        <v>1.3671568740339</v>
      </c>
      <c r="F57" s="20">
        <v>0</v>
      </c>
      <c r="G57" s="20">
        <v>265.29332232501002</v>
      </c>
      <c r="H57" s="20">
        <v>337.09059306691</v>
      </c>
    </row>
    <row r="58" spans="1:8" ht="16.95" customHeight="1" x14ac:dyDescent="0.3">
      <c r="A58" s="6"/>
      <c r="B58" s="9"/>
      <c r="C58" s="9" t="s">
        <v>58</v>
      </c>
      <c r="D58" s="20">
        <v>2851.5301090767998</v>
      </c>
      <c r="E58" s="20">
        <v>56.651205955352999</v>
      </c>
      <c r="F58" s="20">
        <v>2680.3295622349001</v>
      </c>
      <c r="G58" s="20">
        <v>265.29332232501002</v>
      </c>
      <c r="H58" s="20">
        <v>5853.8041995921003</v>
      </c>
    </row>
    <row r="59" spans="1:8" ht="16.95" customHeight="1" x14ac:dyDescent="0.3">
      <c r="A59" s="6"/>
      <c r="B59" s="9"/>
      <c r="C59" s="9" t="s">
        <v>59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61</v>
      </c>
      <c r="D62" s="20">
        <v>2851.5301090767998</v>
      </c>
      <c r="E62" s="20">
        <v>56.651205955352999</v>
      </c>
      <c r="F62" s="20">
        <v>2680.3295622349001</v>
      </c>
      <c r="G62" s="20">
        <v>265.29332232501002</v>
      </c>
      <c r="H62" s="20">
        <v>5853.8041995921003</v>
      </c>
    </row>
    <row r="63" spans="1:8" ht="153" customHeight="1" x14ac:dyDescent="0.3">
      <c r="A63" s="6"/>
      <c r="B63" s="9"/>
      <c r="C63" s="9" t="s">
        <v>62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63</v>
      </c>
      <c r="C64" s="7" t="s">
        <v>64</v>
      </c>
      <c r="D64" s="20">
        <v>0</v>
      </c>
      <c r="E64" s="20">
        <v>0</v>
      </c>
      <c r="F64" s="20">
        <v>0</v>
      </c>
      <c r="G64" s="20">
        <v>326.38467549805</v>
      </c>
      <c r="H64" s="20">
        <v>326.38467549805</v>
      </c>
    </row>
    <row r="65" spans="1:8" x14ac:dyDescent="0.3">
      <c r="A65" s="6">
        <v>13</v>
      </c>
      <c r="B65" s="6" t="s">
        <v>77</v>
      </c>
      <c r="C65" s="7" t="s">
        <v>78</v>
      </c>
      <c r="D65" s="20">
        <v>0</v>
      </c>
      <c r="E65" s="20">
        <v>0</v>
      </c>
      <c r="F65" s="20">
        <v>0</v>
      </c>
      <c r="G65" s="20">
        <v>260.89684210526002</v>
      </c>
      <c r="H65" s="20">
        <v>260.89684210526002</v>
      </c>
    </row>
    <row r="66" spans="1:8" ht="16.95" customHeight="1" x14ac:dyDescent="0.3">
      <c r="A66" s="6"/>
      <c r="B66" s="9"/>
      <c r="C66" s="9" t="s">
        <v>76</v>
      </c>
      <c r="D66" s="20">
        <v>0</v>
      </c>
      <c r="E66" s="20">
        <v>0</v>
      </c>
      <c r="F66" s="20">
        <v>0</v>
      </c>
      <c r="G66" s="20">
        <v>587.28151760331002</v>
      </c>
      <c r="H66" s="20">
        <v>587.28151760331002</v>
      </c>
    </row>
    <row r="67" spans="1:8" ht="16.95" customHeight="1" x14ac:dyDescent="0.3">
      <c r="A67" s="6"/>
      <c r="B67" s="9"/>
      <c r="C67" s="9" t="s">
        <v>75</v>
      </c>
      <c r="D67" s="20">
        <v>2851.5301090767998</v>
      </c>
      <c r="E67" s="20">
        <v>56.651205955352999</v>
      </c>
      <c r="F67" s="20">
        <v>2680.3295622349001</v>
      </c>
      <c r="G67" s="20">
        <v>852.57483992831999</v>
      </c>
      <c r="H67" s="20">
        <v>6441.0857171954003</v>
      </c>
    </row>
    <row r="68" spans="1:8" ht="16.95" customHeight="1" x14ac:dyDescent="0.3">
      <c r="A68" s="6"/>
      <c r="B68" s="9"/>
      <c r="C68" s="9" t="s">
        <v>74</v>
      </c>
      <c r="D68" s="20"/>
      <c r="E68" s="20"/>
      <c r="F68" s="20"/>
      <c r="G68" s="20"/>
      <c r="H68" s="20"/>
    </row>
    <row r="69" spans="1:8" ht="34.200000000000003" customHeight="1" x14ac:dyDescent="0.3">
      <c r="A69" s="6">
        <v>14</v>
      </c>
      <c r="B69" s="6" t="s">
        <v>73</v>
      </c>
      <c r="C69" s="7" t="s">
        <v>72</v>
      </c>
      <c r="D69" s="20">
        <f>D67 * 3%</f>
        <v>85.545903272303988</v>
      </c>
      <c r="E69" s="20">
        <f>E67 * 3%</f>
        <v>1.6995361786605898</v>
      </c>
      <c r="F69" s="20">
        <f>F67 * 3%</f>
        <v>80.409886867047007</v>
      </c>
      <c r="G69" s="20">
        <f>G67 * 3%</f>
        <v>25.577245197849599</v>
      </c>
      <c r="H69" s="20">
        <f>SUM(D69:G69)</f>
        <v>193.2325715158612</v>
      </c>
    </row>
    <row r="70" spans="1:8" ht="16.95" customHeight="1" x14ac:dyDescent="0.3">
      <c r="A70" s="6"/>
      <c r="B70" s="9"/>
      <c r="C70" s="9" t="s">
        <v>71</v>
      </c>
      <c r="D70" s="20">
        <f>D69</f>
        <v>85.545903272303988</v>
      </c>
      <c r="E70" s="20">
        <f>E69</f>
        <v>1.6995361786605898</v>
      </c>
      <c r="F70" s="20">
        <f>F69</f>
        <v>80.409886867047007</v>
      </c>
      <c r="G70" s="20">
        <f>G69</f>
        <v>25.577245197849599</v>
      </c>
      <c r="H70" s="20">
        <f>SUM(D70:G70)</f>
        <v>193.2325715158612</v>
      </c>
    </row>
    <row r="71" spans="1:8" ht="16.95" customHeight="1" x14ac:dyDescent="0.3">
      <c r="A71" s="6"/>
      <c r="B71" s="9"/>
      <c r="C71" s="9" t="s">
        <v>70</v>
      </c>
      <c r="D71" s="20">
        <f>D70 + D67</f>
        <v>2937.0760123491036</v>
      </c>
      <c r="E71" s="20">
        <f>E70 + E67</f>
        <v>58.350742134013586</v>
      </c>
      <c r="F71" s="20">
        <f>F70 + F67</f>
        <v>2760.7394491019472</v>
      </c>
      <c r="G71" s="20">
        <f>G70 + G67</f>
        <v>878.1520851261696</v>
      </c>
      <c r="H71" s="20">
        <f>SUM(D71:G71)</f>
        <v>6634.3182887112334</v>
      </c>
    </row>
    <row r="72" spans="1:8" ht="16.95" customHeight="1" x14ac:dyDescent="0.3">
      <c r="A72" s="6"/>
      <c r="B72" s="9"/>
      <c r="C72" s="9" t="s">
        <v>69</v>
      </c>
      <c r="D72" s="20"/>
      <c r="E72" s="20"/>
      <c r="F72" s="20"/>
      <c r="G72" s="20"/>
      <c r="H72" s="20"/>
    </row>
    <row r="73" spans="1:8" ht="16.95" customHeight="1" x14ac:dyDescent="0.3">
      <c r="A73" s="6">
        <v>15</v>
      </c>
      <c r="B73" s="6" t="s">
        <v>68</v>
      </c>
      <c r="C73" s="7" t="s">
        <v>67</v>
      </c>
      <c r="D73" s="20">
        <f>D71 * 20%</f>
        <v>587.41520246982077</v>
      </c>
      <c r="E73" s="20">
        <f>E71 * 20%</f>
        <v>11.670148426802719</v>
      </c>
      <c r="F73" s="20">
        <f>F71 * 20%</f>
        <v>552.14788982038942</v>
      </c>
      <c r="G73" s="20">
        <f>G71 * 20%</f>
        <v>175.63041702523392</v>
      </c>
      <c r="H73" s="20">
        <f>SUM(D73:G73)</f>
        <v>1326.8636577422469</v>
      </c>
    </row>
    <row r="74" spans="1:8" ht="16.95" customHeight="1" x14ac:dyDescent="0.3">
      <c r="A74" s="6"/>
      <c r="B74" s="9"/>
      <c r="C74" s="9" t="s">
        <v>66</v>
      </c>
      <c r="D74" s="20">
        <f>D73</f>
        <v>587.41520246982077</v>
      </c>
      <c r="E74" s="20">
        <f>E73</f>
        <v>11.670148426802719</v>
      </c>
      <c r="F74" s="20">
        <f>F73</f>
        <v>552.14788982038942</v>
      </c>
      <c r="G74" s="20">
        <f>G73</f>
        <v>175.63041702523392</v>
      </c>
      <c r="H74" s="20">
        <f>SUM(D74:G74)</f>
        <v>1326.8636577422469</v>
      </c>
    </row>
    <row r="75" spans="1:8" ht="16.95" customHeight="1" x14ac:dyDescent="0.3">
      <c r="A75" s="6"/>
      <c r="B75" s="9"/>
      <c r="C75" s="9" t="s">
        <v>65</v>
      </c>
      <c r="D75" s="20">
        <f>D74 + D71</f>
        <v>3524.4912148189242</v>
      </c>
      <c r="E75" s="20">
        <f>E74 + E71</f>
        <v>70.020890560816298</v>
      </c>
      <c r="F75" s="20">
        <f>F74 + F71</f>
        <v>3312.8873389223368</v>
      </c>
      <c r="G75" s="20">
        <f>G74 + G71</f>
        <v>1053.7825021514036</v>
      </c>
      <c r="H75" s="20">
        <f>SUM(D75:G75)</f>
        <v>7961.181946453481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86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88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92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2235.0873551729001</v>
      </c>
      <c r="E13" s="19">
        <v>37.138139461035998</v>
      </c>
      <c r="F13" s="19">
        <v>0</v>
      </c>
      <c r="G13" s="19">
        <v>0</v>
      </c>
      <c r="H13" s="19">
        <v>2272.2254946338999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2235.0873551729001</v>
      </c>
      <c r="E14" s="19">
        <v>37.138139461035998</v>
      </c>
      <c r="F14" s="19">
        <v>0</v>
      </c>
      <c r="G14" s="19">
        <v>0</v>
      </c>
      <c r="H14" s="19">
        <v>2272.2254946338999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55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55</v>
      </c>
      <c r="D13" s="19">
        <v>0</v>
      </c>
      <c r="E13" s="19">
        <v>0</v>
      </c>
      <c r="F13" s="19">
        <v>0</v>
      </c>
      <c r="G13" s="19">
        <v>26.315853508719002</v>
      </c>
      <c r="H13" s="19">
        <v>26.315853508719002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26.315853508719002</v>
      </c>
      <c r="H14" s="19">
        <v>26.315853508719002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78</v>
      </c>
      <c r="D13" s="19">
        <v>0</v>
      </c>
      <c r="E13" s="19">
        <v>0</v>
      </c>
      <c r="F13" s="19">
        <v>0</v>
      </c>
      <c r="G13" s="19">
        <v>260.89684210526002</v>
      </c>
      <c r="H13" s="19">
        <v>260.89684210526002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260.89684210526002</v>
      </c>
      <c r="H14" s="19">
        <v>260.89684210526002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6"/>
  <sheetViews>
    <sheetView zoomScale="75" zoomScaleNormal="87" workbookViewId="0">
      <selection activeCell="H3" sqref="H3:H6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100</v>
      </c>
      <c r="B1" s="37" t="s">
        <v>101</v>
      </c>
      <c r="C1" s="37" t="s">
        <v>102</v>
      </c>
      <c r="D1" s="37" t="s">
        <v>103</v>
      </c>
      <c r="E1" s="37" t="s">
        <v>104</v>
      </c>
      <c r="F1" s="37" t="s">
        <v>105</v>
      </c>
      <c r="G1" s="37" t="s">
        <v>106</v>
      </c>
      <c r="H1" s="37" t="s">
        <v>107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4"/>
      <c r="C3" s="45"/>
      <c r="D3" s="43">
        <v>2912.319</v>
      </c>
      <c r="E3" s="41"/>
      <c r="F3" s="41"/>
      <c r="G3" s="41"/>
      <c r="H3" s="48"/>
    </row>
    <row r="4" spans="1:8" x14ac:dyDescent="0.3">
      <c r="A4" s="95" t="s">
        <v>108</v>
      </c>
      <c r="B4" s="42" t="s">
        <v>109</v>
      </c>
      <c r="C4" s="45"/>
      <c r="D4" s="43">
        <v>440.38900000000001</v>
      </c>
      <c r="E4" s="41"/>
      <c r="F4" s="41"/>
      <c r="G4" s="41"/>
      <c r="H4" s="48"/>
    </row>
    <row r="5" spans="1:8" x14ac:dyDescent="0.3">
      <c r="A5" s="95"/>
      <c r="B5" s="42" t="s">
        <v>110</v>
      </c>
      <c r="C5" s="37"/>
      <c r="D5" s="43">
        <v>15.47</v>
      </c>
      <c r="E5" s="41"/>
      <c r="F5" s="41"/>
      <c r="G5" s="41"/>
      <c r="H5" s="47"/>
    </row>
    <row r="6" spans="1:8" x14ac:dyDescent="0.3">
      <c r="A6" s="98"/>
      <c r="B6" s="42" t="s">
        <v>111</v>
      </c>
      <c r="C6" s="37"/>
      <c r="D6" s="43">
        <v>2456.46</v>
      </c>
      <c r="E6" s="41"/>
      <c r="F6" s="41"/>
      <c r="G6" s="41"/>
      <c r="H6" s="47"/>
    </row>
    <row r="7" spans="1:8" x14ac:dyDescent="0.3">
      <c r="A7" s="98"/>
      <c r="B7" s="42" t="s">
        <v>112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85</v>
      </c>
      <c r="B8" s="97"/>
      <c r="C8" s="95" t="s">
        <v>115</v>
      </c>
      <c r="D8" s="44">
        <v>2912.319</v>
      </c>
      <c r="E8" s="41">
        <v>1</v>
      </c>
      <c r="F8" s="41" t="s">
        <v>113</v>
      </c>
      <c r="G8" s="44">
        <v>2912.319</v>
      </c>
      <c r="H8" s="47"/>
    </row>
    <row r="9" spans="1:8" x14ac:dyDescent="0.3">
      <c r="A9" s="99">
        <v>1</v>
      </c>
      <c r="B9" s="42" t="s">
        <v>109</v>
      </c>
      <c r="C9" s="95"/>
      <c r="D9" s="44">
        <v>440.38900000000001</v>
      </c>
      <c r="E9" s="41"/>
      <c r="F9" s="41"/>
      <c r="G9" s="41"/>
      <c r="H9" s="98" t="s">
        <v>114</v>
      </c>
    </row>
    <row r="10" spans="1:8" x14ac:dyDescent="0.3">
      <c r="A10" s="95"/>
      <c r="B10" s="42" t="s">
        <v>110</v>
      </c>
      <c r="C10" s="95"/>
      <c r="D10" s="44">
        <v>15.47</v>
      </c>
      <c r="E10" s="41"/>
      <c r="F10" s="41"/>
      <c r="G10" s="41"/>
      <c r="H10" s="98"/>
    </row>
    <row r="11" spans="1:8" x14ac:dyDescent="0.3">
      <c r="A11" s="95"/>
      <c r="B11" s="42" t="s">
        <v>111</v>
      </c>
      <c r="C11" s="95"/>
      <c r="D11" s="44">
        <v>2456.46</v>
      </c>
      <c r="E11" s="41"/>
      <c r="F11" s="41"/>
      <c r="G11" s="41"/>
      <c r="H11" s="98"/>
    </row>
    <row r="12" spans="1:8" x14ac:dyDescent="0.3">
      <c r="A12" s="95"/>
      <c r="B12" s="42" t="s">
        <v>112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88</v>
      </c>
      <c r="B13" s="94"/>
      <c r="C13" s="37"/>
      <c r="D13" s="43">
        <v>74.099999999999994</v>
      </c>
      <c r="E13" s="41"/>
      <c r="F13" s="41"/>
      <c r="G13" s="41"/>
      <c r="H13" s="47"/>
    </row>
    <row r="14" spans="1:8" x14ac:dyDescent="0.3">
      <c r="A14" s="95" t="s">
        <v>116</v>
      </c>
      <c r="B14" s="42" t="s">
        <v>109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110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111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112</v>
      </c>
      <c r="C17" s="37"/>
      <c r="D17" s="43">
        <v>74.099999999999994</v>
      </c>
      <c r="E17" s="41"/>
      <c r="F17" s="41"/>
      <c r="G17" s="41"/>
      <c r="H17" s="47"/>
    </row>
    <row r="18" spans="1:8" x14ac:dyDescent="0.3">
      <c r="A18" s="96" t="s">
        <v>90</v>
      </c>
      <c r="B18" s="97"/>
      <c r="C18" s="95" t="s">
        <v>115</v>
      </c>
      <c r="D18" s="44">
        <v>74.099999999999994</v>
      </c>
      <c r="E18" s="41">
        <v>1</v>
      </c>
      <c r="F18" s="41" t="s">
        <v>113</v>
      </c>
      <c r="G18" s="44">
        <v>74.099999999999994</v>
      </c>
      <c r="H18" s="47"/>
    </row>
    <row r="19" spans="1:8" x14ac:dyDescent="0.3">
      <c r="A19" s="99">
        <v>1</v>
      </c>
      <c r="B19" s="42" t="s">
        <v>109</v>
      </c>
      <c r="C19" s="95"/>
      <c r="D19" s="44">
        <v>0</v>
      </c>
      <c r="E19" s="41"/>
      <c r="F19" s="41"/>
      <c r="G19" s="41"/>
      <c r="H19" s="98" t="s">
        <v>114</v>
      </c>
    </row>
    <row r="20" spans="1:8" x14ac:dyDescent="0.3">
      <c r="A20" s="95"/>
      <c r="B20" s="42" t="s">
        <v>110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111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112</v>
      </c>
      <c r="C22" s="95"/>
      <c r="D22" s="44">
        <v>74.099999999999994</v>
      </c>
      <c r="E22" s="41"/>
      <c r="F22" s="41"/>
      <c r="G22" s="41"/>
      <c r="H22" s="98"/>
    </row>
    <row r="23" spans="1:8" ht="24.6" x14ac:dyDescent="0.3">
      <c r="A23" s="93" t="s">
        <v>92</v>
      </c>
      <c r="B23" s="94"/>
      <c r="C23" s="37"/>
      <c r="D23" s="43">
        <v>299.12400000000002</v>
      </c>
      <c r="E23" s="41"/>
      <c r="F23" s="41"/>
      <c r="G23" s="41"/>
      <c r="H23" s="47"/>
    </row>
    <row r="24" spans="1:8" x14ac:dyDescent="0.3">
      <c r="A24" s="95" t="s">
        <v>117</v>
      </c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111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112</v>
      </c>
      <c r="C27" s="37"/>
      <c r="D27" s="43">
        <v>299.12400000000002</v>
      </c>
      <c r="E27" s="41"/>
      <c r="F27" s="41"/>
      <c r="G27" s="41"/>
      <c r="H27" s="47"/>
    </row>
    <row r="28" spans="1:8" x14ac:dyDescent="0.3">
      <c r="A28" s="96" t="s">
        <v>92</v>
      </c>
      <c r="B28" s="97"/>
      <c r="C28" s="95" t="s">
        <v>115</v>
      </c>
      <c r="D28" s="44">
        <v>299.12400000000002</v>
      </c>
      <c r="E28" s="41">
        <v>1</v>
      </c>
      <c r="F28" s="41" t="s">
        <v>113</v>
      </c>
      <c r="G28" s="44">
        <v>299.12400000000002</v>
      </c>
      <c r="H28" s="47"/>
    </row>
    <row r="29" spans="1:8" x14ac:dyDescent="0.3">
      <c r="A29" s="99">
        <v>1</v>
      </c>
      <c r="B29" s="42" t="s">
        <v>109</v>
      </c>
      <c r="C29" s="95"/>
      <c r="D29" s="44">
        <v>0</v>
      </c>
      <c r="E29" s="41"/>
      <c r="F29" s="41"/>
      <c r="G29" s="41"/>
      <c r="H29" s="98" t="s">
        <v>114</v>
      </c>
    </row>
    <row r="30" spans="1:8" x14ac:dyDescent="0.3">
      <c r="A30" s="95"/>
      <c r="B30" s="42" t="s">
        <v>110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111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112</v>
      </c>
      <c r="C32" s="95"/>
      <c r="D32" s="44">
        <v>299.12400000000002</v>
      </c>
      <c r="E32" s="41"/>
      <c r="F32" s="41"/>
      <c r="G32" s="41"/>
      <c r="H32" s="98"/>
    </row>
    <row r="33" spans="1:8" ht="24.6" x14ac:dyDescent="0.3">
      <c r="A33" s="93" t="s">
        <v>27</v>
      </c>
      <c r="B33" s="94"/>
      <c r="C33" s="37"/>
      <c r="D33" s="43">
        <v>2272.2254946338999</v>
      </c>
      <c r="E33" s="41"/>
      <c r="F33" s="41"/>
      <c r="G33" s="41"/>
      <c r="H33" s="47"/>
    </row>
    <row r="34" spans="1:8" x14ac:dyDescent="0.3">
      <c r="A34" s="95" t="s">
        <v>118</v>
      </c>
      <c r="B34" s="42" t="s">
        <v>109</v>
      </c>
      <c r="C34" s="37"/>
      <c r="D34" s="43">
        <v>2235.0873551729001</v>
      </c>
      <c r="E34" s="41"/>
      <c r="F34" s="41"/>
      <c r="G34" s="41"/>
      <c r="H34" s="47"/>
    </row>
    <row r="35" spans="1:8" x14ac:dyDescent="0.3">
      <c r="A35" s="95"/>
      <c r="B35" s="42" t="s">
        <v>110</v>
      </c>
      <c r="C35" s="37"/>
      <c r="D35" s="43">
        <v>37.138139461035998</v>
      </c>
      <c r="E35" s="41"/>
      <c r="F35" s="41"/>
      <c r="G35" s="41"/>
      <c r="H35" s="47"/>
    </row>
    <row r="36" spans="1:8" x14ac:dyDescent="0.3">
      <c r="A36" s="95"/>
      <c r="B36" s="42" t="s">
        <v>111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5"/>
      <c r="B37" s="42" t="s">
        <v>112</v>
      </c>
      <c r="C37" s="37"/>
      <c r="D37" s="43">
        <v>0</v>
      </c>
      <c r="E37" s="41"/>
      <c r="F37" s="41"/>
      <c r="G37" s="41"/>
      <c r="H37" s="47"/>
    </row>
    <row r="38" spans="1:8" x14ac:dyDescent="0.3">
      <c r="A38" s="96" t="s">
        <v>96</v>
      </c>
      <c r="B38" s="97"/>
      <c r="C38" s="95" t="s">
        <v>120</v>
      </c>
      <c r="D38" s="44">
        <v>2272.2254946338999</v>
      </c>
      <c r="E38" s="41">
        <v>0.43</v>
      </c>
      <c r="F38" s="41" t="s">
        <v>119</v>
      </c>
      <c r="G38" s="44">
        <v>5284.2453363578998</v>
      </c>
      <c r="H38" s="47"/>
    </row>
    <row r="39" spans="1:8" x14ac:dyDescent="0.3">
      <c r="A39" s="99">
        <v>1</v>
      </c>
      <c r="B39" s="42" t="s">
        <v>109</v>
      </c>
      <c r="C39" s="95"/>
      <c r="D39" s="44">
        <v>2235.0873551729001</v>
      </c>
      <c r="E39" s="41"/>
      <c r="F39" s="41"/>
      <c r="G39" s="41"/>
      <c r="H39" s="98" t="s">
        <v>27</v>
      </c>
    </row>
    <row r="40" spans="1:8" x14ac:dyDescent="0.3">
      <c r="A40" s="95"/>
      <c r="B40" s="42" t="s">
        <v>110</v>
      </c>
      <c r="C40" s="95"/>
      <c r="D40" s="44">
        <v>37.138139461035998</v>
      </c>
      <c r="E40" s="41"/>
      <c r="F40" s="41"/>
      <c r="G40" s="41"/>
      <c r="H40" s="98"/>
    </row>
    <row r="41" spans="1:8" x14ac:dyDescent="0.3">
      <c r="A41" s="95"/>
      <c r="B41" s="42" t="s">
        <v>111</v>
      </c>
      <c r="C41" s="95"/>
      <c r="D41" s="44">
        <v>0</v>
      </c>
      <c r="E41" s="41"/>
      <c r="F41" s="41"/>
      <c r="G41" s="41"/>
      <c r="H41" s="98"/>
    </row>
    <row r="42" spans="1:8" x14ac:dyDescent="0.3">
      <c r="A42" s="95"/>
      <c r="B42" s="42" t="s">
        <v>112</v>
      </c>
      <c r="C42" s="95"/>
      <c r="D42" s="44">
        <v>0</v>
      </c>
      <c r="E42" s="41"/>
      <c r="F42" s="41"/>
      <c r="G42" s="41"/>
      <c r="H42" s="98"/>
    </row>
    <row r="43" spans="1:8" ht="24.6" x14ac:dyDescent="0.3">
      <c r="A43" s="93" t="s">
        <v>55</v>
      </c>
      <c r="B43" s="94"/>
      <c r="C43" s="37"/>
      <c r="D43" s="43">
        <v>26.315853508719002</v>
      </c>
      <c r="E43" s="41"/>
      <c r="F43" s="41"/>
      <c r="G43" s="41"/>
      <c r="H43" s="47"/>
    </row>
    <row r="44" spans="1:8" x14ac:dyDescent="0.3">
      <c r="A44" s="95" t="s">
        <v>121</v>
      </c>
      <c r="B44" s="42" t="s">
        <v>109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5"/>
      <c r="B47" s="42" t="s">
        <v>112</v>
      </c>
      <c r="C47" s="37"/>
      <c r="D47" s="43">
        <v>26.315853508719002</v>
      </c>
      <c r="E47" s="41"/>
      <c r="F47" s="41"/>
      <c r="G47" s="41"/>
      <c r="H47" s="47"/>
    </row>
    <row r="48" spans="1:8" x14ac:dyDescent="0.3">
      <c r="A48" s="96" t="s">
        <v>55</v>
      </c>
      <c r="B48" s="97"/>
      <c r="C48" s="95" t="s">
        <v>120</v>
      </c>
      <c r="D48" s="44">
        <v>26.315853508719002</v>
      </c>
      <c r="E48" s="41">
        <v>0.43</v>
      </c>
      <c r="F48" s="41" t="s">
        <v>119</v>
      </c>
      <c r="G48" s="44">
        <v>61.199659322602002</v>
      </c>
      <c r="H48" s="47"/>
    </row>
    <row r="49" spans="1:8" x14ac:dyDescent="0.3">
      <c r="A49" s="99">
        <v>1</v>
      </c>
      <c r="B49" s="42" t="s">
        <v>109</v>
      </c>
      <c r="C49" s="95"/>
      <c r="D49" s="44">
        <v>0</v>
      </c>
      <c r="E49" s="41"/>
      <c r="F49" s="41"/>
      <c r="G49" s="41"/>
      <c r="H49" s="98" t="s">
        <v>27</v>
      </c>
    </row>
    <row r="50" spans="1:8" x14ac:dyDescent="0.3">
      <c r="A50" s="95"/>
      <c r="B50" s="42" t="s">
        <v>110</v>
      </c>
      <c r="C50" s="95"/>
      <c r="D50" s="44">
        <v>0</v>
      </c>
      <c r="E50" s="41"/>
      <c r="F50" s="41"/>
      <c r="G50" s="41"/>
      <c r="H50" s="98"/>
    </row>
    <row r="51" spans="1:8" x14ac:dyDescent="0.3">
      <c r="A51" s="95"/>
      <c r="B51" s="42" t="s">
        <v>111</v>
      </c>
      <c r="C51" s="95"/>
      <c r="D51" s="44">
        <v>0</v>
      </c>
      <c r="E51" s="41"/>
      <c r="F51" s="41"/>
      <c r="G51" s="41"/>
      <c r="H51" s="98"/>
    </row>
    <row r="52" spans="1:8" x14ac:dyDescent="0.3">
      <c r="A52" s="95"/>
      <c r="B52" s="42" t="s">
        <v>112</v>
      </c>
      <c r="C52" s="95"/>
      <c r="D52" s="44">
        <v>26.315853508719002</v>
      </c>
      <c r="E52" s="41"/>
      <c r="F52" s="41"/>
      <c r="G52" s="41"/>
      <c r="H52" s="98"/>
    </row>
    <row r="53" spans="1:8" ht="24.6" x14ac:dyDescent="0.3">
      <c r="A53" s="93" t="s">
        <v>78</v>
      </c>
      <c r="B53" s="94"/>
      <c r="C53" s="37"/>
      <c r="D53" s="43">
        <v>260.89684210526002</v>
      </c>
      <c r="E53" s="41"/>
      <c r="F53" s="41"/>
      <c r="G53" s="41"/>
      <c r="H53" s="47"/>
    </row>
    <row r="54" spans="1:8" x14ac:dyDescent="0.3">
      <c r="A54" s="95" t="s">
        <v>122</v>
      </c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5"/>
      <c r="B56" s="42" t="s">
        <v>111</v>
      </c>
      <c r="C56" s="37"/>
      <c r="D56" s="43">
        <v>0</v>
      </c>
      <c r="E56" s="41"/>
      <c r="F56" s="41"/>
      <c r="G56" s="41"/>
      <c r="H56" s="47"/>
    </row>
    <row r="57" spans="1:8" x14ac:dyDescent="0.3">
      <c r="A57" s="95"/>
      <c r="B57" s="42" t="s">
        <v>112</v>
      </c>
      <c r="C57" s="37"/>
      <c r="D57" s="43">
        <v>260.89684210526002</v>
      </c>
      <c r="E57" s="41"/>
      <c r="F57" s="41"/>
      <c r="G57" s="41"/>
      <c r="H57" s="47"/>
    </row>
    <row r="58" spans="1:8" x14ac:dyDescent="0.3">
      <c r="A58" s="96" t="s">
        <v>78</v>
      </c>
      <c r="B58" s="97"/>
      <c r="C58" s="95" t="s">
        <v>120</v>
      </c>
      <c r="D58" s="44">
        <v>260.89684210526002</v>
      </c>
      <c r="E58" s="41">
        <v>0.43</v>
      </c>
      <c r="F58" s="41" t="s">
        <v>119</v>
      </c>
      <c r="G58" s="44">
        <v>606.73684210526005</v>
      </c>
      <c r="H58" s="47"/>
    </row>
    <row r="59" spans="1:8" x14ac:dyDescent="0.3">
      <c r="A59" s="99">
        <v>1</v>
      </c>
      <c r="B59" s="42" t="s">
        <v>109</v>
      </c>
      <c r="C59" s="95"/>
      <c r="D59" s="44">
        <v>0</v>
      </c>
      <c r="E59" s="41"/>
      <c r="F59" s="41"/>
      <c r="G59" s="41"/>
      <c r="H59" s="98" t="s">
        <v>27</v>
      </c>
    </row>
    <row r="60" spans="1:8" x14ac:dyDescent="0.3">
      <c r="A60" s="95"/>
      <c r="B60" s="42" t="s">
        <v>110</v>
      </c>
      <c r="C60" s="95"/>
      <c r="D60" s="44">
        <v>0</v>
      </c>
      <c r="E60" s="41"/>
      <c r="F60" s="41"/>
      <c r="G60" s="41"/>
      <c r="H60" s="98"/>
    </row>
    <row r="61" spans="1:8" x14ac:dyDescent="0.3">
      <c r="A61" s="95"/>
      <c r="B61" s="42" t="s">
        <v>111</v>
      </c>
      <c r="C61" s="95"/>
      <c r="D61" s="44">
        <v>0</v>
      </c>
      <c r="E61" s="41"/>
      <c r="F61" s="41"/>
      <c r="G61" s="41"/>
      <c r="H61" s="98"/>
    </row>
    <row r="62" spans="1:8" x14ac:dyDescent="0.3">
      <c r="A62" s="95"/>
      <c r="B62" s="42" t="s">
        <v>112</v>
      </c>
      <c r="C62" s="95"/>
      <c r="D62" s="44">
        <v>260.89684210526002</v>
      </c>
      <c r="E62" s="41"/>
      <c r="F62" s="41"/>
      <c r="G62" s="41"/>
      <c r="H62" s="98"/>
    </row>
    <row r="63" spans="1:8" x14ac:dyDescent="0.3">
      <c r="A63" s="46"/>
      <c r="C63" s="46"/>
      <c r="D63" s="40"/>
      <c r="E63" s="40"/>
      <c r="F63" s="40"/>
      <c r="G63" s="40"/>
      <c r="H63" s="49"/>
    </row>
    <row r="65" spans="1:8" x14ac:dyDescent="0.3">
      <c r="A65" s="92" t="s">
        <v>123</v>
      </c>
      <c r="B65" s="92"/>
      <c r="C65" s="92"/>
      <c r="D65" s="92"/>
      <c r="E65" s="92"/>
      <c r="F65" s="92"/>
      <c r="G65" s="92"/>
      <c r="H65" s="92"/>
    </row>
    <row r="66" spans="1:8" x14ac:dyDescent="0.3">
      <c r="A66" s="92" t="s">
        <v>124</v>
      </c>
      <c r="B66" s="92"/>
      <c r="C66" s="92"/>
      <c r="D66" s="92"/>
      <c r="E66" s="92"/>
      <c r="F66" s="92"/>
      <c r="G66" s="92"/>
      <c r="H66" s="92"/>
    </row>
  </sheetData>
  <mergeCells count="3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43:B43"/>
    <mergeCell ref="A44:A47"/>
    <mergeCell ref="A48:B48"/>
    <mergeCell ref="H49:H52"/>
    <mergeCell ref="C48:C52"/>
    <mergeCell ref="A49:A52"/>
    <mergeCell ref="A65:H65"/>
    <mergeCell ref="A66:H66"/>
    <mergeCell ref="A53:B53"/>
    <mergeCell ref="A54:A57"/>
    <mergeCell ref="A58:B58"/>
    <mergeCell ref="H59:H62"/>
    <mergeCell ref="C58:C62"/>
    <mergeCell ref="A59:A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2025-11-19T06:59:10Z</dcterms:modified>
</cp:coreProperties>
</file>